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'3кв'!$A$1:$E$51</definedName>
    <definedName name="_xlnm.Print_Area" localSheetId="3">'4кв'!$A$1:$E$49</definedName>
    <definedName name="_xlnm.Print_Area" localSheetId="4">отчет!$A$1:$C$43</definedName>
  </definedNames>
  <calcPr calcId="152511"/>
</workbook>
</file>

<file path=xl/calcChain.xml><?xml version="1.0" encoding="utf-8"?>
<calcChain xmlns="http://schemas.openxmlformats.org/spreadsheetml/2006/main">
  <c r="C25" i="28" l="1"/>
  <c r="C23" i="28"/>
  <c r="C21" i="28"/>
  <c r="C22" i="28"/>
  <c r="C17" i="28" s="1"/>
  <c r="C20" i="28"/>
  <c r="C19" i="28"/>
  <c r="C14" i="28"/>
  <c r="C15" i="28"/>
  <c r="C13" i="28"/>
  <c r="C10" i="28"/>
  <c r="C9" i="28"/>
  <c r="C8" i="28"/>
  <c r="C11" i="28" s="1"/>
  <c r="C6" i="28"/>
  <c r="C31" i="28"/>
  <c r="B44" i="27" l="1"/>
  <c r="E23" i="27"/>
  <c r="E22" i="27"/>
  <c r="E27" i="27" s="1"/>
  <c r="B48" i="27" s="1"/>
  <c r="C26" i="28" l="1"/>
  <c r="B49" i="27"/>
  <c r="B49" i="26"/>
  <c r="B46" i="26" l="1"/>
  <c r="E23" i="26"/>
  <c r="E22" i="26"/>
  <c r="E29" i="26" l="1"/>
  <c r="B50" i="26" s="1"/>
  <c r="B51" i="26" s="1"/>
  <c r="B43" i="25"/>
  <c r="B47" i="25"/>
  <c r="B46" i="25"/>
  <c r="E23" i="25"/>
  <c r="E22" i="25"/>
  <c r="E26" i="25" s="1"/>
  <c r="B48" i="25" s="1"/>
  <c r="B49" i="25" l="1"/>
  <c r="B48" i="24"/>
  <c r="B47" i="24"/>
  <c r="E23" i="24"/>
  <c r="E22" i="24"/>
  <c r="E27" i="24" s="1"/>
  <c r="B49" i="24" s="1"/>
  <c r="B50" i="24" l="1"/>
</calcChain>
</file>

<file path=xl/sharedStrings.xml><?xml version="1.0" encoding="utf-8"?>
<sst xmlns="http://schemas.openxmlformats.org/spreadsheetml/2006/main" count="274" uniqueCount="104">
  <si>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</si>
  <si>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</si>
  <si>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</si>
  <si>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</si>
  <si>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</si>
  <si>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</si>
  <si>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</si>
  <si>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</si>
  <si>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</si>
  <si>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</si>
  <si>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</si>
  <si>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</si>
  <si>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</si>
  <si>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</si>
  <si>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</si>
  <si>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</si>
  <si>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</si>
  <si>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</si>
  <si>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</si>
  <si>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</si>
  <si>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</si>
  <si>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</si>
  <si>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</si>
  <si>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</si>
  <si>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</si>
  <si>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110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</si>
  <si>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№53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</si>
  <si>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</si>
  <si>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</si>
  <si>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</si>
  <si>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</si>
  <si>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</si>
  <si>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</si>
  <si>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</si>
  <si>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</si>
  <si>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Трушина Александра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</si>
  <si>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82 от 31.05.2016 г.</t>
    </r>
  </si>
  <si>
    <t>Общая площадь квартир - 533,9м2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</si>
  <si>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</si>
  <si>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</si>
  <si>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</si>
  <si>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</si>
  <si>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1 квартал</t>
  </si>
  <si>
    <t xml:space="preserve">Услуги по содержанию многоквартирного дома </t>
  </si>
  <si>
    <t>Оплачено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</si>
  <si>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</si>
  <si>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</si>
  <si>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интернет Ростелеком</t>
  </si>
  <si>
    <t>Предъявлено населению 35397,57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</si>
  <si>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</si>
  <si>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</si>
  <si>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</si>
  <si>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</si>
  <si>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одна тысяча семьсот тридцать восемь рублей 59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</si>
  <si>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</si>
  <si>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</si>
  <si>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</si>
  <si>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шестьсот сорок девять рублей 59 копеек.</t>
  </si>
  <si>
    <t>за 3 квартал 2024 года</t>
  </si>
  <si>
    <t>30.09.2024 г.</t>
  </si>
  <si>
    <t>3 квартал</t>
  </si>
  <si>
    <t>Заливка отмостки бетоном(смета)</t>
  </si>
  <si>
    <t>Окраска стоек для сушки белья (смета)</t>
  </si>
  <si>
    <t>Окраска скамеек, 3 шт.(смета)</t>
  </si>
  <si>
    <t>август</t>
  </si>
  <si>
    <t xml:space="preserve">           2. Всего за период с "01" 07 2024 г. по "30" 09 2024 г. выполнено работ (оказано услуг) на общую сумму сорок пять тысяч девяносто пять рублей 65 копеек.</t>
  </si>
  <si>
    <t>Предъявлено населению 38632,98</t>
  </si>
  <si>
    <t>за 4 квартал 2024 года</t>
  </si>
  <si>
    <t>31.12.2025 г.</t>
  </si>
  <si>
    <t>4 квартал</t>
  </si>
  <si>
    <t>Замена короба на инженерных сетях (смета)</t>
  </si>
  <si>
    <t>ноябрь</t>
  </si>
  <si>
    <t xml:space="preserve">           2. Всего за период с "01" 10 2024 г. по "31" 10 2024 г. выполнено работ (оказано услуг) на общую сумму сорок пять тысяч шестьсот двадцать три рубля 95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</si>
  <si>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</si>
  <si>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</si>
  <si>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</si>
  <si>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</si>
  <si>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</si>
  <si>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</si>
  <si>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</si>
  <si>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</si>
  <si>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</si>
  <si>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Непредвиденные работы 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</si>
  <si>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</si>
  <si>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</si>
  <si>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</si>
  <si>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Окраска скамеек, 2 шт.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</si>
  <si>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</si>
  <si>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</si>
  <si>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</si>
  <si>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</si>
  <si>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</si>
  <si>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</si>
  <si>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</si>
  <si>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</si>
  <si>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</si>
  <si>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</si>
  <si>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</si>
  <si>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110</t>
  </si>
  <si>
    <t>Оплачено за размещение оборудования в МОП интернет Квант телекос</t>
  </si>
  <si>
    <t xml:space="preserve">   * Заливка отмостки бетоном(смета)</t>
  </si>
  <si>
    <t xml:space="preserve">   * Окраска стоек для сушки белья (смета)</t>
  </si>
  <si>
    <t xml:space="preserve">   * Замена короба на инженерных сетях (смета)</t>
  </si>
  <si>
    <t>Начислено всего 148061,1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</si>
</sst>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3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topLeftCell="A22" zoomScaleSheetLayoutView="100" workbookViewId="0">
      <selection activeCell="B49" sqref="B49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1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49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4"/>
      <c r="C4" s="4"/>
      <c r="D4" s="30"/>
      <c r="E4" s="29" t="s">
        <v>50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25</v>
      </c>
      <c r="B7" s="51"/>
      <c r="C7" s="51"/>
      <c r="D7" s="51"/>
      <c r="E7" s="51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35</v>
      </c>
      <c r="B9" s="50"/>
      <c r="C9" s="50"/>
      <c r="D9" s="50"/>
      <c r="E9" s="50"/>
    </row>
    <row r="10" spans="1:5" ht="29.25" customHeight="1" x14ac:dyDescent="0.25">
      <c r="A10" s="54" t="s">
        <v>14</v>
      </c>
      <c r="B10" s="55"/>
      <c r="C10" s="55"/>
      <c r="D10" s="55"/>
      <c r="E10" s="55"/>
    </row>
    <row r="11" spans="1:5" x14ac:dyDescent="0.25">
      <c r="A11" s="56" t="s">
        <v>36</v>
      </c>
      <c r="B11" s="56"/>
      <c r="C11" s="56"/>
      <c r="D11" s="56"/>
      <c r="E11" s="56"/>
    </row>
    <row r="12" spans="1:5" ht="18.75" customHeight="1" x14ac:dyDescent="0.25">
      <c r="A12" s="53" t="s">
        <v>15</v>
      </c>
      <c r="B12" s="57"/>
      <c r="C12" s="57"/>
      <c r="D12" s="57"/>
      <c r="E12" s="57"/>
    </row>
    <row r="13" spans="1:5" x14ac:dyDescent="0.25">
      <c r="A13" s="50" t="s">
        <v>22</v>
      </c>
      <c r="B13" s="50"/>
      <c r="C13" s="50"/>
      <c r="D13" s="50"/>
      <c r="E13" s="50"/>
    </row>
    <row r="14" spans="1:5" ht="20.25" customHeight="1" x14ac:dyDescent="0.25">
      <c r="A14" s="53" t="s">
        <v>2</v>
      </c>
      <c r="B14" s="57"/>
      <c r="C14" s="57"/>
      <c r="D14" s="57"/>
      <c r="E14" s="57"/>
    </row>
    <row r="15" spans="1:5" ht="18" customHeight="1" x14ac:dyDescent="0.25">
      <c r="A15" s="50" t="s">
        <v>45</v>
      </c>
      <c r="B15" s="50"/>
      <c r="C15" s="50"/>
      <c r="D15" s="50"/>
      <c r="E15" s="50"/>
    </row>
    <row r="16" spans="1:5" x14ac:dyDescent="0.25">
      <c r="A16" s="53" t="s">
        <v>16</v>
      </c>
      <c r="B16" s="57"/>
      <c r="C16" s="57"/>
      <c r="D16" s="57"/>
      <c r="E16" s="57"/>
    </row>
    <row r="17" spans="1:7" ht="33" customHeight="1" x14ac:dyDescent="0.25">
      <c r="A17" s="50" t="s">
        <v>17</v>
      </c>
      <c r="B17" s="50"/>
      <c r="C17" s="50"/>
      <c r="D17" s="50"/>
      <c r="E17" s="50"/>
    </row>
    <row r="18" spans="1:7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52" t="s">
        <v>27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15.4</v>
      </c>
      <c r="E22" s="8">
        <f>D22*F20*G20</f>
        <v>24666.18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6983.4120000000003</v>
      </c>
    </row>
    <row r="24" spans="1:7" x14ac:dyDescent="0.25">
      <c r="A24" s="7" t="s">
        <v>28</v>
      </c>
      <c r="B24" s="9" t="s">
        <v>42</v>
      </c>
      <c r="C24" s="3" t="s">
        <v>29</v>
      </c>
      <c r="D24" s="3"/>
      <c r="E24" s="8">
        <v>740</v>
      </c>
    </row>
    <row r="25" spans="1:7" s="38" customFormat="1" ht="60" x14ac:dyDescent="0.25">
      <c r="A25" s="34" t="s">
        <v>51</v>
      </c>
      <c r="B25" s="35" t="s">
        <v>52</v>
      </c>
      <c r="C25" s="36" t="s">
        <v>29</v>
      </c>
      <c r="D25" s="36"/>
      <c r="E25" s="37">
        <v>-651</v>
      </c>
    </row>
    <row r="26" spans="1:7" x14ac:dyDescent="0.25">
      <c r="A26" s="25" t="s">
        <v>18</v>
      </c>
      <c r="B26" s="23"/>
      <c r="C26" s="21"/>
      <c r="D26" s="21"/>
      <c r="E26" s="22"/>
    </row>
    <row r="27" spans="1:7" x14ac:dyDescent="0.25">
      <c r="A27" s="10" t="s">
        <v>24</v>
      </c>
      <c r="B27" s="11"/>
      <c r="C27" s="12"/>
      <c r="D27" s="12"/>
      <c r="E27" s="13">
        <f>SUM(E22:E26)</f>
        <v>31738.592000000001</v>
      </c>
    </row>
    <row r="28" spans="1:7" ht="12.6" customHeight="1" x14ac:dyDescent="0.25"/>
    <row r="29" spans="1:7" ht="31.5" customHeight="1" x14ac:dyDescent="0.25">
      <c r="A29" s="59" t="s">
        <v>53</v>
      </c>
      <c r="B29" s="59"/>
      <c r="C29" s="59"/>
      <c r="D29" s="59"/>
      <c r="E29" s="59"/>
    </row>
    <row r="30" spans="1:7" ht="36" customHeight="1" x14ac:dyDescent="0.25">
      <c r="A30" s="50" t="s">
        <v>21</v>
      </c>
      <c r="B30" s="50"/>
      <c r="C30" s="50"/>
      <c r="D30" s="50"/>
      <c r="E30" s="50"/>
    </row>
    <row r="31" spans="1:7" ht="22.9" customHeight="1" x14ac:dyDescent="0.25">
      <c r="A31" s="50" t="s">
        <v>20</v>
      </c>
      <c r="B31" s="50"/>
      <c r="C31" s="50"/>
      <c r="D31" s="50"/>
      <c r="E31" s="50"/>
    </row>
    <row r="32" spans="1:7" x14ac:dyDescent="0.25">
      <c r="A32" s="50" t="s">
        <v>30</v>
      </c>
      <c r="B32" s="50"/>
      <c r="C32" s="50"/>
      <c r="D32" s="50"/>
      <c r="E32" s="50"/>
    </row>
    <row r="33" spans="1:10" x14ac:dyDescent="0.25">
      <c r="A33" s="50" t="s">
        <v>18</v>
      </c>
      <c r="B33" s="50"/>
      <c r="C33" s="50"/>
      <c r="D33" s="50"/>
      <c r="E33" s="50"/>
    </row>
    <row r="34" spans="1:10" x14ac:dyDescent="0.25">
      <c r="A34" s="60" t="s">
        <v>5</v>
      </c>
      <c r="B34" s="60"/>
      <c r="C34" s="60"/>
      <c r="D34" s="60"/>
      <c r="E34" s="60"/>
    </row>
    <row r="35" spans="1:10" ht="15" customHeight="1" x14ac:dyDescent="0.25">
      <c r="A35" s="50" t="s">
        <v>18</v>
      </c>
      <c r="B35" s="50"/>
      <c r="C35" s="50"/>
      <c r="D35" s="50"/>
      <c r="E35" s="50"/>
      <c r="G35" s="27"/>
      <c r="H35" s="27"/>
      <c r="I35" s="27"/>
      <c r="J35" s="27"/>
    </row>
    <row r="36" spans="1:10" x14ac:dyDescent="0.25">
      <c r="A36" s="61" t="s">
        <v>46</v>
      </c>
      <c r="B36" s="61"/>
      <c r="C36" s="61"/>
      <c r="D36" s="61"/>
      <c r="E36" s="5"/>
    </row>
    <row r="37" spans="1:10" x14ac:dyDescent="0.25">
      <c r="B37" s="58" t="s">
        <v>19</v>
      </c>
      <c r="C37" s="58"/>
      <c r="D37" s="58"/>
      <c r="E37" s="6" t="s">
        <v>6</v>
      </c>
    </row>
    <row r="38" spans="1:10" x14ac:dyDescent="0.25">
      <c r="A38" s="27"/>
      <c r="B38" s="27"/>
      <c r="C38" s="27"/>
      <c r="D38" s="27"/>
      <c r="E38" s="27"/>
    </row>
    <row r="39" spans="1:10" x14ac:dyDescent="0.25">
      <c r="A39" s="62" t="s">
        <v>34</v>
      </c>
      <c r="B39" s="62"/>
      <c r="C39" s="62"/>
      <c r="D39" s="62"/>
      <c r="E39" s="5"/>
    </row>
    <row r="40" spans="1:10" x14ac:dyDescent="0.25">
      <c r="B40" s="58" t="s">
        <v>19</v>
      </c>
      <c r="C40" s="58"/>
      <c r="D40" s="58"/>
      <c r="E40" s="6" t="s">
        <v>6</v>
      </c>
    </row>
    <row r="42" spans="1:10" x14ac:dyDescent="0.25">
      <c r="A42" s="2" t="s">
        <v>37</v>
      </c>
    </row>
    <row r="43" spans="1:10" x14ac:dyDescent="0.25">
      <c r="A43" s="14" t="s">
        <v>31</v>
      </c>
    </row>
    <row r="44" spans="1:10" x14ac:dyDescent="0.25">
      <c r="A44" s="2" t="s">
        <v>40</v>
      </c>
      <c r="B44" s="15">
        <v>11113.99</v>
      </c>
    </row>
    <row r="45" spans="1:10" x14ac:dyDescent="0.25">
      <c r="A45" s="26" t="s">
        <v>48</v>
      </c>
      <c r="B45" s="16"/>
    </row>
    <row r="46" spans="1:10" x14ac:dyDescent="0.25">
      <c r="A46" s="2" t="s">
        <v>32</v>
      </c>
      <c r="B46" s="16">
        <v>35397.57</v>
      </c>
      <c r="F46" s="20"/>
    </row>
    <row r="47" spans="1:10" x14ac:dyDescent="0.25">
      <c r="A47" s="2" t="s">
        <v>44</v>
      </c>
      <c r="B47" s="16">
        <f>3*100</f>
        <v>300</v>
      </c>
      <c r="F47" s="20"/>
    </row>
    <row r="48" spans="1:10" x14ac:dyDescent="0.25">
      <c r="A48" s="2" t="s">
        <v>47</v>
      </c>
      <c r="B48" s="16">
        <f>150*3</f>
        <v>450</v>
      </c>
      <c r="F48" s="20"/>
    </row>
    <row r="49" spans="1:2" ht="30" x14ac:dyDescent="0.25">
      <c r="A49" s="26" t="s">
        <v>38</v>
      </c>
      <c r="B49" s="16">
        <f>E27</f>
        <v>31738.592000000001</v>
      </c>
    </row>
    <row r="50" spans="1:2" x14ac:dyDescent="0.25">
      <c r="A50" s="17" t="s">
        <v>33</v>
      </c>
      <c r="B50" s="18">
        <f>B44+B46+B47+B48-B49</f>
        <v>15522.967999999997</v>
      </c>
    </row>
    <row r="52" spans="1:2" x14ac:dyDescent="0.25">
      <c r="B52" s="2">
        <v>11113.99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22" zoomScaleSheetLayoutView="100" workbookViewId="0">
      <selection activeCell="A16" sqref="A16:E16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1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54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4"/>
      <c r="C4" s="4"/>
      <c r="D4" s="30"/>
      <c r="E4" s="29" t="s">
        <v>55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25</v>
      </c>
      <c r="B7" s="51"/>
      <c r="C7" s="51"/>
      <c r="D7" s="51"/>
      <c r="E7" s="51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35</v>
      </c>
      <c r="B9" s="50"/>
      <c r="C9" s="50"/>
      <c r="D9" s="50"/>
      <c r="E9" s="50"/>
    </row>
    <row r="10" spans="1:5" ht="29.25" customHeight="1" x14ac:dyDescent="0.25">
      <c r="A10" s="54" t="s">
        <v>14</v>
      </c>
      <c r="B10" s="55"/>
      <c r="C10" s="55"/>
      <c r="D10" s="55"/>
      <c r="E10" s="55"/>
    </row>
    <row r="11" spans="1:5" x14ac:dyDescent="0.25">
      <c r="A11" s="56" t="s">
        <v>36</v>
      </c>
      <c r="B11" s="56"/>
      <c r="C11" s="56"/>
      <c r="D11" s="56"/>
      <c r="E11" s="56"/>
    </row>
    <row r="12" spans="1:5" ht="18.75" customHeight="1" x14ac:dyDescent="0.25">
      <c r="A12" s="53" t="s">
        <v>15</v>
      </c>
      <c r="B12" s="57"/>
      <c r="C12" s="57"/>
      <c r="D12" s="57"/>
      <c r="E12" s="57"/>
    </row>
    <row r="13" spans="1:5" x14ac:dyDescent="0.25">
      <c r="A13" s="50" t="s">
        <v>22</v>
      </c>
      <c r="B13" s="50"/>
      <c r="C13" s="50"/>
      <c r="D13" s="50"/>
      <c r="E13" s="50"/>
    </row>
    <row r="14" spans="1:5" ht="20.25" customHeight="1" x14ac:dyDescent="0.25">
      <c r="A14" s="53" t="s">
        <v>2</v>
      </c>
      <c r="B14" s="57"/>
      <c r="C14" s="57"/>
      <c r="D14" s="57"/>
      <c r="E14" s="57"/>
    </row>
    <row r="15" spans="1:5" ht="18" customHeight="1" x14ac:dyDescent="0.25">
      <c r="A15" s="50" t="s">
        <v>45</v>
      </c>
      <c r="B15" s="50"/>
      <c r="C15" s="50"/>
      <c r="D15" s="50"/>
      <c r="E15" s="50"/>
    </row>
    <row r="16" spans="1:5" x14ac:dyDescent="0.25">
      <c r="A16" s="53" t="s">
        <v>16</v>
      </c>
      <c r="B16" s="57"/>
      <c r="C16" s="57"/>
      <c r="D16" s="57"/>
      <c r="E16" s="57"/>
    </row>
    <row r="17" spans="1:7" ht="33" customHeight="1" x14ac:dyDescent="0.25">
      <c r="A17" s="50" t="s">
        <v>17</v>
      </c>
      <c r="B17" s="50"/>
      <c r="C17" s="50"/>
      <c r="D17" s="50"/>
      <c r="E17" s="50"/>
    </row>
    <row r="18" spans="1:7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52" t="s">
        <v>27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15.4</v>
      </c>
      <c r="E22" s="8">
        <f>D22*F20*G20</f>
        <v>24666.18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6983.4120000000003</v>
      </c>
    </row>
    <row r="24" spans="1:7" x14ac:dyDescent="0.25">
      <c r="A24" s="7" t="s">
        <v>28</v>
      </c>
      <c r="B24" s="9" t="s">
        <v>56</v>
      </c>
      <c r="C24" s="3" t="s">
        <v>29</v>
      </c>
      <c r="D24" s="3"/>
      <c r="E24" s="8">
        <v>0</v>
      </c>
    </row>
    <row r="25" spans="1:7" x14ac:dyDescent="0.25">
      <c r="A25" s="25" t="s">
        <v>18</v>
      </c>
      <c r="B25" s="23"/>
      <c r="C25" s="21"/>
      <c r="D25" s="21"/>
      <c r="E25" s="22"/>
    </row>
    <row r="26" spans="1:7" x14ac:dyDescent="0.25">
      <c r="A26" s="10" t="s">
        <v>24</v>
      </c>
      <c r="B26" s="11"/>
      <c r="C26" s="12"/>
      <c r="D26" s="12"/>
      <c r="E26" s="13">
        <f>SUM(E22:E25)</f>
        <v>31649.592000000001</v>
      </c>
    </row>
    <row r="27" spans="1:7" ht="12.6" customHeight="1" x14ac:dyDescent="0.25"/>
    <row r="28" spans="1:7" ht="31.5" customHeight="1" x14ac:dyDescent="0.25">
      <c r="A28" s="63" t="s">
        <v>57</v>
      </c>
      <c r="B28" s="63"/>
      <c r="C28" s="63"/>
      <c r="D28" s="63"/>
      <c r="E28" s="63"/>
    </row>
    <row r="29" spans="1:7" ht="36" customHeight="1" x14ac:dyDescent="0.25">
      <c r="A29" s="50" t="s">
        <v>21</v>
      </c>
      <c r="B29" s="50"/>
      <c r="C29" s="50"/>
      <c r="D29" s="50"/>
      <c r="E29" s="50"/>
    </row>
    <row r="30" spans="1:7" ht="22.9" customHeight="1" x14ac:dyDescent="0.25">
      <c r="A30" s="50" t="s">
        <v>20</v>
      </c>
      <c r="B30" s="50"/>
      <c r="C30" s="50"/>
      <c r="D30" s="50"/>
      <c r="E30" s="50"/>
    </row>
    <row r="31" spans="1:7" ht="33" customHeight="1" x14ac:dyDescent="0.25">
      <c r="A31" s="50" t="s">
        <v>30</v>
      </c>
      <c r="B31" s="50"/>
      <c r="C31" s="50"/>
      <c r="D31" s="50"/>
      <c r="E31" s="50"/>
    </row>
    <row r="32" spans="1:7" x14ac:dyDescent="0.25">
      <c r="A32" s="50" t="s">
        <v>18</v>
      </c>
      <c r="B32" s="50"/>
      <c r="C32" s="50"/>
      <c r="D32" s="50"/>
      <c r="E32" s="50"/>
    </row>
    <row r="33" spans="1:10" x14ac:dyDescent="0.25">
      <c r="A33" s="60" t="s">
        <v>5</v>
      </c>
      <c r="B33" s="60"/>
      <c r="C33" s="60"/>
      <c r="D33" s="60"/>
      <c r="E33" s="60"/>
    </row>
    <row r="34" spans="1:10" ht="15" customHeight="1" x14ac:dyDescent="0.25">
      <c r="A34" s="50" t="s">
        <v>18</v>
      </c>
      <c r="B34" s="50"/>
      <c r="C34" s="50"/>
      <c r="D34" s="50"/>
      <c r="E34" s="50"/>
      <c r="G34" s="32"/>
      <c r="H34" s="32"/>
      <c r="I34" s="32"/>
      <c r="J34" s="32"/>
    </row>
    <row r="35" spans="1:10" x14ac:dyDescent="0.25">
      <c r="A35" s="61" t="s">
        <v>46</v>
      </c>
      <c r="B35" s="61"/>
      <c r="C35" s="61"/>
      <c r="D35" s="61"/>
      <c r="E35" s="5"/>
    </row>
    <row r="36" spans="1:10" x14ac:dyDescent="0.25">
      <c r="B36" s="58" t="s">
        <v>19</v>
      </c>
      <c r="C36" s="58"/>
      <c r="D36" s="58"/>
      <c r="E36" s="6" t="s">
        <v>6</v>
      </c>
    </row>
    <row r="37" spans="1:10" x14ac:dyDescent="0.25">
      <c r="A37" s="32"/>
      <c r="B37" s="32"/>
      <c r="C37" s="32"/>
      <c r="D37" s="32"/>
      <c r="E37" s="32"/>
    </row>
    <row r="38" spans="1:10" x14ac:dyDescent="0.25">
      <c r="A38" s="62" t="s">
        <v>34</v>
      </c>
      <c r="B38" s="62"/>
      <c r="C38" s="62"/>
      <c r="D38" s="62"/>
      <c r="E38" s="5"/>
    </row>
    <row r="39" spans="1:10" x14ac:dyDescent="0.25">
      <c r="B39" s="58" t="s">
        <v>19</v>
      </c>
      <c r="C39" s="58"/>
      <c r="D39" s="58"/>
      <c r="E39" s="6" t="s">
        <v>6</v>
      </c>
    </row>
    <row r="41" spans="1:10" x14ac:dyDescent="0.25">
      <c r="A41" s="2" t="s">
        <v>37</v>
      </c>
    </row>
    <row r="42" spans="1:10" x14ac:dyDescent="0.25">
      <c r="A42" s="14" t="s">
        <v>31</v>
      </c>
    </row>
    <row r="43" spans="1:10" x14ac:dyDescent="0.25">
      <c r="A43" s="2" t="s">
        <v>40</v>
      </c>
      <c r="B43" s="15">
        <f>'1кв'!B50</f>
        <v>15522.967999999997</v>
      </c>
    </row>
    <row r="44" spans="1:10" x14ac:dyDescent="0.25">
      <c r="A44" s="31" t="s">
        <v>48</v>
      </c>
      <c r="B44" s="16"/>
    </row>
    <row r="45" spans="1:10" x14ac:dyDescent="0.25">
      <c r="A45" s="2" t="s">
        <v>32</v>
      </c>
      <c r="B45" s="16">
        <v>35397.57</v>
      </c>
      <c r="F45" s="20"/>
    </row>
    <row r="46" spans="1:10" x14ac:dyDescent="0.25">
      <c r="A46" s="2" t="s">
        <v>44</v>
      </c>
      <c r="B46" s="16">
        <f>3*100</f>
        <v>300</v>
      </c>
      <c r="F46" s="20"/>
    </row>
    <row r="47" spans="1:10" x14ac:dyDescent="0.25">
      <c r="A47" s="2" t="s">
        <v>47</v>
      </c>
      <c r="B47" s="16">
        <f>150*3</f>
        <v>450</v>
      </c>
      <c r="F47" s="20"/>
    </row>
    <row r="48" spans="1:10" ht="30" x14ac:dyDescent="0.25">
      <c r="A48" s="31" t="s">
        <v>38</v>
      </c>
      <c r="B48" s="16">
        <f>E26</f>
        <v>31649.592000000001</v>
      </c>
    </row>
    <row r="49" spans="1:2" x14ac:dyDescent="0.25">
      <c r="A49" s="17" t="s">
        <v>33</v>
      </c>
      <c r="B49" s="18">
        <f>B43+B45+B46+B47-B48</f>
        <v>20020.946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2" zoomScaleSheetLayoutView="100" workbookViewId="0">
      <selection activeCell="A26" sqref="A26:A27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1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58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4"/>
      <c r="C4" s="4"/>
      <c r="D4" s="30"/>
      <c r="E4" s="29" t="s">
        <v>59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25</v>
      </c>
      <c r="B7" s="51"/>
      <c r="C7" s="51"/>
      <c r="D7" s="51"/>
      <c r="E7" s="51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35</v>
      </c>
      <c r="B9" s="50"/>
      <c r="C9" s="50"/>
      <c r="D9" s="50"/>
      <c r="E9" s="50"/>
    </row>
    <row r="10" spans="1:5" ht="29.25" customHeight="1" x14ac:dyDescent="0.25">
      <c r="A10" s="54" t="s">
        <v>14</v>
      </c>
      <c r="B10" s="55"/>
      <c r="C10" s="55"/>
      <c r="D10" s="55"/>
      <c r="E10" s="55"/>
    </row>
    <row r="11" spans="1:5" x14ac:dyDescent="0.25">
      <c r="A11" s="56" t="s">
        <v>36</v>
      </c>
      <c r="B11" s="56"/>
      <c r="C11" s="56"/>
      <c r="D11" s="56"/>
      <c r="E11" s="56"/>
    </row>
    <row r="12" spans="1:5" ht="18.75" customHeight="1" x14ac:dyDescent="0.25">
      <c r="A12" s="53" t="s">
        <v>15</v>
      </c>
      <c r="B12" s="57"/>
      <c r="C12" s="57"/>
      <c r="D12" s="57"/>
      <c r="E12" s="57"/>
    </row>
    <row r="13" spans="1:5" x14ac:dyDescent="0.25">
      <c r="A13" s="50" t="s">
        <v>22</v>
      </c>
      <c r="B13" s="50"/>
      <c r="C13" s="50"/>
      <c r="D13" s="50"/>
      <c r="E13" s="50"/>
    </row>
    <row r="14" spans="1:5" ht="20.25" customHeight="1" x14ac:dyDescent="0.25">
      <c r="A14" s="53" t="s">
        <v>2</v>
      </c>
      <c r="B14" s="57"/>
      <c r="C14" s="57"/>
      <c r="D14" s="57"/>
      <c r="E14" s="57"/>
    </row>
    <row r="15" spans="1:5" ht="18" customHeight="1" x14ac:dyDescent="0.25">
      <c r="A15" s="50" t="s">
        <v>45</v>
      </c>
      <c r="B15" s="50"/>
      <c r="C15" s="50"/>
      <c r="D15" s="50"/>
      <c r="E15" s="50"/>
    </row>
    <row r="16" spans="1:5" x14ac:dyDescent="0.25">
      <c r="A16" s="53" t="s">
        <v>16</v>
      </c>
      <c r="B16" s="57"/>
      <c r="C16" s="57"/>
      <c r="D16" s="57"/>
      <c r="E16" s="57"/>
    </row>
    <row r="17" spans="1:7" ht="33" customHeight="1" x14ac:dyDescent="0.25">
      <c r="A17" s="50" t="s">
        <v>17</v>
      </c>
      <c r="B17" s="50"/>
      <c r="C17" s="50"/>
      <c r="D17" s="50"/>
      <c r="E17" s="50"/>
    </row>
    <row r="18" spans="1:7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52" t="s">
        <v>27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16.920000000000002</v>
      </c>
      <c r="E22" s="8">
        <f>D22*F20*G20</f>
        <v>27100.763999999999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7495.9559999999983</v>
      </c>
    </row>
    <row r="24" spans="1:7" x14ac:dyDescent="0.25">
      <c r="A24" s="7" t="s">
        <v>28</v>
      </c>
      <c r="B24" s="9" t="s">
        <v>60</v>
      </c>
      <c r="C24" s="3" t="s">
        <v>29</v>
      </c>
      <c r="D24" s="3"/>
      <c r="E24" s="8">
        <v>0</v>
      </c>
    </row>
    <row r="25" spans="1:7" x14ac:dyDescent="0.25">
      <c r="A25" s="7" t="s">
        <v>63</v>
      </c>
      <c r="B25" s="9" t="s">
        <v>64</v>
      </c>
      <c r="C25" s="3" t="s">
        <v>29</v>
      </c>
      <c r="D25" s="3"/>
      <c r="E25" s="8">
        <v>3491.21</v>
      </c>
    </row>
    <row r="26" spans="1:7" x14ac:dyDescent="0.25">
      <c r="A26" s="7" t="s">
        <v>61</v>
      </c>
      <c r="B26" s="9" t="s">
        <v>64</v>
      </c>
      <c r="C26" s="3" t="s">
        <v>29</v>
      </c>
      <c r="D26" s="3"/>
      <c r="E26" s="8">
        <v>6287.78</v>
      </c>
    </row>
    <row r="27" spans="1:7" ht="30" x14ac:dyDescent="0.25">
      <c r="A27" s="7" t="s">
        <v>62</v>
      </c>
      <c r="B27" s="9" t="s">
        <v>64</v>
      </c>
      <c r="C27" s="3" t="s">
        <v>29</v>
      </c>
      <c r="D27" s="3"/>
      <c r="E27" s="8">
        <v>719.94</v>
      </c>
    </row>
    <row r="28" spans="1:7" x14ac:dyDescent="0.25">
      <c r="A28" s="25" t="s">
        <v>18</v>
      </c>
      <c r="B28" s="23"/>
      <c r="C28" s="21"/>
      <c r="D28" s="21"/>
      <c r="E28" s="22"/>
    </row>
    <row r="29" spans="1:7" x14ac:dyDescent="0.25">
      <c r="A29" s="10" t="s">
        <v>24</v>
      </c>
      <c r="B29" s="11"/>
      <c r="C29" s="12"/>
      <c r="D29" s="12"/>
      <c r="E29" s="13">
        <f>SUM(E22:E28)</f>
        <v>45095.65</v>
      </c>
    </row>
    <row r="30" spans="1:7" ht="12.6" customHeight="1" x14ac:dyDescent="0.25"/>
    <row r="31" spans="1:7" ht="31.5" customHeight="1" x14ac:dyDescent="0.25">
      <c r="A31" s="63" t="s">
        <v>65</v>
      </c>
      <c r="B31" s="63"/>
      <c r="C31" s="63"/>
      <c r="D31" s="63"/>
      <c r="E31" s="63"/>
    </row>
    <row r="32" spans="1:7" ht="36" customHeight="1" x14ac:dyDescent="0.25">
      <c r="A32" s="50" t="s">
        <v>21</v>
      </c>
      <c r="B32" s="50"/>
      <c r="C32" s="50"/>
      <c r="D32" s="50"/>
      <c r="E32" s="50"/>
    </row>
    <row r="33" spans="1:10" ht="22.9" customHeight="1" x14ac:dyDescent="0.25">
      <c r="A33" s="50" t="s">
        <v>20</v>
      </c>
      <c r="B33" s="50"/>
      <c r="C33" s="50"/>
      <c r="D33" s="50"/>
      <c r="E33" s="50"/>
    </row>
    <row r="34" spans="1:10" ht="33" customHeight="1" x14ac:dyDescent="0.25">
      <c r="A34" s="50" t="s">
        <v>30</v>
      </c>
      <c r="B34" s="50"/>
      <c r="C34" s="50"/>
      <c r="D34" s="50"/>
      <c r="E34" s="50"/>
    </row>
    <row r="35" spans="1:10" x14ac:dyDescent="0.25">
      <c r="A35" s="50" t="s">
        <v>18</v>
      </c>
      <c r="B35" s="50"/>
      <c r="C35" s="50"/>
      <c r="D35" s="50"/>
      <c r="E35" s="50"/>
    </row>
    <row r="36" spans="1:10" x14ac:dyDescent="0.25">
      <c r="A36" s="60" t="s">
        <v>5</v>
      </c>
      <c r="B36" s="60"/>
      <c r="C36" s="60"/>
      <c r="D36" s="60"/>
      <c r="E36" s="60"/>
    </row>
    <row r="37" spans="1:10" ht="15" customHeight="1" x14ac:dyDescent="0.25">
      <c r="A37" s="50" t="s">
        <v>18</v>
      </c>
      <c r="B37" s="50"/>
      <c r="C37" s="50"/>
      <c r="D37" s="50"/>
      <c r="E37" s="50"/>
      <c r="G37" s="40"/>
      <c r="H37" s="40"/>
      <c r="I37" s="40"/>
      <c r="J37" s="40"/>
    </row>
    <row r="38" spans="1:10" x14ac:dyDescent="0.25">
      <c r="A38" s="61" t="s">
        <v>46</v>
      </c>
      <c r="B38" s="61"/>
      <c r="C38" s="61"/>
      <c r="D38" s="61"/>
      <c r="E38" s="5"/>
    </row>
    <row r="39" spans="1:10" x14ac:dyDescent="0.25">
      <c r="B39" s="58" t="s">
        <v>19</v>
      </c>
      <c r="C39" s="58"/>
      <c r="D39" s="58"/>
      <c r="E39" s="6" t="s">
        <v>6</v>
      </c>
    </row>
    <row r="40" spans="1:10" x14ac:dyDescent="0.25">
      <c r="A40" s="40"/>
      <c r="B40" s="40"/>
      <c r="C40" s="40"/>
      <c r="D40" s="40"/>
      <c r="E40" s="40"/>
    </row>
    <row r="41" spans="1:10" x14ac:dyDescent="0.25">
      <c r="A41" s="62" t="s">
        <v>34</v>
      </c>
      <c r="B41" s="62"/>
      <c r="C41" s="62"/>
      <c r="D41" s="62"/>
      <c r="E41" s="5"/>
    </row>
    <row r="42" spans="1:10" x14ac:dyDescent="0.25">
      <c r="B42" s="58" t="s">
        <v>19</v>
      </c>
      <c r="C42" s="58"/>
      <c r="D42" s="58"/>
      <c r="E42" s="6" t="s">
        <v>6</v>
      </c>
    </row>
    <row r="44" spans="1:10" x14ac:dyDescent="0.25">
      <c r="A44" s="42" t="s">
        <v>37</v>
      </c>
    </row>
    <row r="45" spans="1:10" x14ac:dyDescent="0.25">
      <c r="A45" s="14" t="s">
        <v>31</v>
      </c>
    </row>
    <row r="46" spans="1:10" x14ac:dyDescent="0.25">
      <c r="A46" s="2" t="s">
        <v>40</v>
      </c>
      <c r="B46" s="15">
        <f>'2кв'!B49</f>
        <v>20020.946</v>
      </c>
    </row>
    <row r="47" spans="1:10" x14ac:dyDescent="0.25">
      <c r="A47" s="39" t="s">
        <v>66</v>
      </c>
      <c r="B47" s="16"/>
    </row>
    <row r="48" spans="1:10" x14ac:dyDescent="0.25">
      <c r="A48" s="2" t="s">
        <v>32</v>
      </c>
      <c r="B48" s="16">
        <v>36789.910000000003</v>
      </c>
      <c r="F48" s="20"/>
    </row>
    <row r="49" spans="1:6" x14ac:dyDescent="0.25">
      <c r="A49" s="2" t="s">
        <v>47</v>
      </c>
      <c r="B49" s="16">
        <f>150*2</f>
        <v>300</v>
      </c>
      <c r="F49" s="20"/>
    </row>
    <row r="50" spans="1:6" ht="30" x14ac:dyDescent="0.25">
      <c r="A50" s="39" t="s">
        <v>38</v>
      </c>
      <c r="B50" s="16">
        <f>E29</f>
        <v>45095.65</v>
      </c>
    </row>
    <row r="51" spans="1:6" x14ac:dyDescent="0.25">
      <c r="A51" s="17" t="s">
        <v>33</v>
      </c>
      <c r="B51" s="18">
        <f>B46+B48+B49-B50</f>
        <v>12015.205999999998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1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67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4"/>
      <c r="C4" s="4"/>
      <c r="D4" s="30"/>
      <c r="E4" s="29" t="s">
        <v>68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25</v>
      </c>
      <c r="B7" s="51"/>
      <c r="C7" s="51"/>
      <c r="D7" s="51"/>
      <c r="E7" s="51"/>
    </row>
    <row r="8" spans="1:5" x14ac:dyDescent="0.25">
      <c r="A8" s="53" t="s">
        <v>1</v>
      </c>
      <c r="B8" s="53"/>
      <c r="C8" s="53"/>
      <c r="D8" s="53"/>
      <c r="E8" s="53"/>
    </row>
    <row r="9" spans="1:5" x14ac:dyDescent="0.25">
      <c r="A9" s="50" t="s">
        <v>35</v>
      </c>
      <c r="B9" s="50"/>
      <c r="C9" s="50"/>
      <c r="D9" s="50"/>
      <c r="E9" s="50"/>
    </row>
    <row r="10" spans="1:5" ht="29.25" customHeight="1" x14ac:dyDescent="0.25">
      <c r="A10" s="54" t="s">
        <v>14</v>
      </c>
      <c r="B10" s="55"/>
      <c r="C10" s="55"/>
      <c r="D10" s="55"/>
      <c r="E10" s="55"/>
    </row>
    <row r="11" spans="1:5" x14ac:dyDescent="0.25">
      <c r="A11" s="56" t="s">
        <v>36</v>
      </c>
      <c r="B11" s="56"/>
      <c r="C11" s="56"/>
      <c r="D11" s="56"/>
      <c r="E11" s="56"/>
    </row>
    <row r="12" spans="1:5" ht="18.75" customHeight="1" x14ac:dyDescent="0.25">
      <c r="A12" s="53" t="s">
        <v>15</v>
      </c>
      <c r="B12" s="57"/>
      <c r="C12" s="57"/>
      <c r="D12" s="57"/>
      <c r="E12" s="57"/>
    </row>
    <row r="13" spans="1:5" x14ac:dyDescent="0.25">
      <c r="A13" s="50" t="s">
        <v>22</v>
      </c>
      <c r="B13" s="50"/>
      <c r="C13" s="50"/>
      <c r="D13" s="50"/>
      <c r="E13" s="50"/>
    </row>
    <row r="14" spans="1:5" ht="20.25" customHeight="1" x14ac:dyDescent="0.25">
      <c r="A14" s="53" t="s">
        <v>2</v>
      </c>
      <c r="B14" s="57"/>
      <c r="C14" s="57"/>
      <c r="D14" s="57"/>
      <c r="E14" s="57"/>
    </row>
    <row r="15" spans="1:5" ht="18" customHeight="1" x14ac:dyDescent="0.25">
      <c r="A15" s="50" t="s">
        <v>45</v>
      </c>
      <c r="B15" s="50"/>
      <c r="C15" s="50"/>
      <c r="D15" s="50"/>
      <c r="E15" s="50"/>
    </row>
    <row r="16" spans="1:5" x14ac:dyDescent="0.25">
      <c r="A16" s="53" t="s">
        <v>16</v>
      </c>
      <c r="B16" s="57"/>
      <c r="C16" s="57"/>
      <c r="D16" s="57"/>
      <c r="E16" s="57"/>
    </row>
    <row r="17" spans="1:7" ht="33" customHeight="1" x14ac:dyDescent="0.25">
      <c r="A17" s="50" t="s">
        <v>17</v>
      </c>
      <c r="B17" s="50"/>
      <c r="C17" s="50"/>
      <c r="D17" s="50"/>
      <c r="E17" s="50"/>
    </row>
    <row r="18" spans="1:7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52" t="s">
        <v>27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16.920000000000002</v>
      </c>
      <c r="E22" s="8">
        <f>D22*F20*G20</f>
        <v>27100.763999999999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7495.9559999999983</v>
      </c>
    </row>
    <row r="24" spans="1:7" x14ac:dyDescent="0.25">
      <c r="A24" s="7" t="s">
        <v>28</v>
      </c>
      <c r="B24" s="9" t="s">
        <v>69</v>
      </c>
      <c r="C24" s="3" t="s">
        <v>29</v>
      </c>
      <c r="D24" s="3"/>
      <c r="E24" s="8">
        <v>0</v>
      </c>
    </row>
    <row r="25" spans="1:7" ht="30" x14ac:dyDescent="0.25">
      <c r="A25" s="7" t="s">
        <v>70</v>
      </c>
      <c r="B25" s="9" t="s">
        <v>71</v>
      </c>
      <c r="C25" s="3" t="s">
        <v>29</v>
      </c>
      <c r="D25" s="3"/>
      <c r="E25" s="8">
        <v>11027.23</v>
      </c>
    </row>
    <row r="26" spans="1:7" x14ac:dyDescent="0.25">
      <c r="A26" s="25" t="s">
        <v>18</v>
      </c>
      <c r="B26" s="23"/>
      <c r="C26" s="21"/>
      <c r="D26" s="21"/>
      <c r="E26" s="22"/>
    </row>
    <row r="27" spans="1:7" x14ac:dyDescent="0.25">
      <c r="A27" s="10" t="s">
        <v>24</v>
      </c>
      <c r="B27" s="11"/>
      <c r="C27" s="12"/>
      <c r="D27" s="12"/>
      <c r="E27" s="13">
        <f>SUM(E22:E26)</f>
        <v>45623.95</v>
      </c>
    </row>
    <row r="28" spans="1:7" ht="12.6" customHeight="1" x14ac:dyDescent="0.25"/>
    <row r="29" spans="1:7" ht="31.5" customHeight="1" x14ac:dyDescent="0.25">
      <c r="A29" s="63" t="s">
        <v>72</v>
      </c>
      <c r="B29" s="63"/>
      <c r="C29" s="63"/>
      <c r="D29" s="63"/>
      <c r="E29" s="63"/>
    </row>
    <row r="30" spans="1:7" ht="36" customHeight="1" x14ac:dyDescent="0.25">
      <c r="A30" s="50" t="s">
        <v>21</v>
      </c>
      <c r="B30" s="50"/>
      <c r="C30" s="50"/>
      <c r="D30" s="50"/>
      <c r="E30" s="50"/>
    </row>
    <row r="31" spans="1:7" ht="22.9" customHeight="1" x14ac:dyDescent="0.25">
      <c r="A31" s="50" t="s">
        <v>20</v>
      </c>
      <c r="B31" s="50"/>
      <c r="C31" s="50"/>
      <c r="D31" s="50"/>
      <c r="E31" s="50"/>
    </row>
    <row r="32" spans="1:7" ht="33" customHeight="1" x14ac:dyDescent="0.25">
      <c r="A32" s="50" t="s">
        <v>30</v>
      </c>
      <c r="B32" s="50"/>
      <c r="C32" s="50"/>
      <c r="D32" s="50"/>
      <c r="E32" s="50"/>
    </row>
    <row r="33" spans="1:10" x14ac:dyDescent="0.25">
      <c r="A33" s="50" t="s">
        <v>18</v>
      </c>
      <c r="B33" s="50"/>
      <c r="C33" s="50"/>
      <c r="D33" s="50"/>
      <c r="E33" s="50"/>
    </row>
    <row r="34" spans="1:10" x14ac:dyDescent="0.25">
      <c r="A34" s="60" t="s">
        <v>5</v>
      </c>
      <c r="B34" s="60"/>
      <c r="C34" s="60"/>
      <c r="D34" s="60"/>
      <c r="E34" s="60"/>
    </row>
    <row r="35" spans="1:10" ht="15" customHeight="1" x14ac:dyDescent="0.25">
      <c r="A35" s="50" t="s">
        <v>18</v>
      </c>
      <c r="B35" s="50"/>
      <c r="C35" s="50"/>
      <c r="D35" s="50"/>
      <c r="E35" s="50"/>
      <c r="G35" s="44"/>
      <c r="H35" s="44"/>
      <c r="I35" s="44"/>
      <c r="J35" s="44"/>
    </row>
    <row r="36" spans="1:10" x14ac:dyDescent="0.25">
      <c r="A36" s="61" t="s">
        <v>46</v>
      </c>
      <c r="B36" s="61"/>
      <c r="C36" s="61"/>
      <c r="D36" s="61"/>
      <c r="E36" s="5"/>
    </row>
    <row r="37" spans="1:10" x14ac:dyDescent="0.25">
      <c r="B37" s="58" t="s">
        <v>19</v>
      </c>
      <c r="C37" s="58"/>
      <c r="D37" s="58"/>
      <c r="E37" s="6" t="s">
        <v>6</v>
      </c>
    </row>
    <row r="38" spans="1:10" x14ac:dyDescent="0.25">
      <c r="A38" s="44"/>
      <c r="B38" s="44"/>
      <c r="C38" s="44"/>
      <c r="D38" s="44"/>
      <c r="E38" s="44"/>
    </row>
    <row r="39" spans="1:10" x14ac:dyDescent="0.25">
      <c r="A39" s="62" t="s">
        <v>34</v>
      </c>
      <c r="B39" s="62"/>
      <c r="C39" s="62"/>
      <c r="D39" s="62"/>
      <c r="E39" s="5"/>
    </row>
    <row r="40" spans="1:10" x14ac:dyDescent="0.25">
      <c r="B40" s="58" t="s">
        <v>19</v>
      </c>
      <c r="C40" s="58"/>
      <c r="D40" s="58"/>
      <c r="E40" s="6" t="s">
        <v>6</v>
      </c>
    </row>
    <row r="42" spans="1:10" x14ac:dyDescent="0.25">
      <c r="A42" s="42" t="s">
        <v>37</v>
      </c>
    </row>
    <row r="43" spans="1:10" x14ac:dyDescent="0.25">
      <c r="A43" s="14" t="s">
        <v>31</v>
      </c>
    </row>
    <row r="44" spans="1:10" x14ac:dyDescent="0.25">
      <c r="A44" s="2" t="s">
        <v>40</v>
      </c>
      <c r="B44" s="15">
        <f>'3кв'!B51</f>
        <v>12015.205999999998</v>
      </c>
    </row>
    <row r="45" spans="1:10" x14ac:dyDescent="0.25">
      <c r="A45" s="43" t="s">
        <v>66</v>
      </c>
      <c r="B45" s="16"/>
    </row>
    <row r="46" spans="1:10" x14ac:dyDescent="0.25">
      <c r="A46" s="2" t="s">
        <v>32</v>
      </c>
      <c r="B46" s="16">
        <v>39397.58</v>
      </c>
      <c r="F46" s="20"/>
    </row>
    <row r="47" spans="1:10" x14ac:dyDescent="0.25">
      <c r="B47" s="16"/>
      <c r="F47" s="20"/>
    </row>
    <row r="48" spans="1:10" ht="30" x14ac:dyDescent="0.25">
      <c r="A48" s="43" t="s">
        <v>38</v>
      </c>
      <c r="B48" s="16">
        <f>E27</f>
        <v>45623.95</v>
      </c>
    </row>
    <row r="49" spans="1:2" x14ac:dyDescent="0.25">
      <c r="A49" s="17" t="s">
        <v>33</v>
      </c>
      <c r="B49" s="18">
        <f>B44+B46+B47-B48</f>
        <v>5788.836000000003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topLeftCell="A22" zoomScaleSheetLayoutView="100" workbookViewId="0">
      <selection activeCell="C31" sqref="C31"/>
    </sheetView>
  </sheetViews>
  <sheetFormatPr defaultRowHeight="15.75" x14ac:dyDescent="0.25"/>
  <cols>
    <col min="1" max="1" width="10.5703125" style="66" customWidth="1"/>
    <col min="2" max="2" width="69.5703125" style="66" customWidth="1"/>
    <col min="3" max="3" width="15.28515625" style="66" customWidth="1"/>
    <col min="4" max="4" width="11.85546875" style="66" customWidth="1"/>
    <col min="5" max="5" width="14.7109375" style="66" customWidth="1"/>
    <col min="6" max="6" width="12.42578125" style="66" customWidth="1"/>
    <col min="7" max="7" width="12" style="66" customWidth="1"/>
    <col min="8" max="8" width="13.5703125" style="66" customWidth="1"/>
    <col min="9" max="16384" width="9.140625" style="66"/>
  </cols>
  <sheetData>
    <row r="1" spans="1:5" x14ac:dyDescent="0.25">
      <c r="A1" s="64" t="s">
        <v>73</v>
      </c>
      <c r="B1" s="64"/>
      <c r="C1" s="64"/>
      <c r="D1" s="65"/>
    </row>
    <row r="2" spans="1:5" x14ac:dyDescent="0.25">
      <c r="A2" s="67" t="s">
        <v>74</v>
      </c>
      <c r="B2" s="67"/>
      <c r="C2" s="67"/>
      <c r="D2" s="68"/>
    </row>
    <row r="3" spans="1:5" x14ac:dyDescent="0.25">
      <c r="A3" s="67" t="s">
        <v>75</v>
      </c>
      <c r="B3" s="67"/>
      <c r="C3" s="67"/>
      <c r="D3" s="68"/>
    </row>
    <row r="4" spans="1:5" x14ac:dyDescent="0.25">
      <c r="A4" s="64" t="s">
        <v>98</v>
      </c>
      <c r="B4" s="64"/>
      <c r="C4" s="64"/>
      <c r="D4" s="65"/>
    </row>
    <row r="5" spans="1:5" x14ac:dyDescent="0.25">
      <c r="A5" s="69"/>
      <c r="B5" s="69"/>
      <c r="C5" s="69"/>
      <c r="D5" s="1"/>
    </row>
    <row r="6" spans="1:5" x14ac:dyDescent="0.25">
      <c r="A6" s="68"/>
      <c r="B6" s="70" t="s">
        <v>76</v>
      </c>
      <c r="C6" s="71">
        <f>'1кв'!B44</f>
        <v>11113.99</v>
      </c>
      <c r="D6" s="72"/>
    </row>
    <row r="7" spans="1:5" x14ac:dyDescent="0.25">
      <c r="A7" s="73" t="s">
        <v>77</v>
      </c>
      <c r="B7" s="70" t="s">
        <v>103</v>
      </c>
      <c r="C7" s="71"/>
      <c r="D7" s="72"/>
    </row>
    <row r="8" spans="1:5" x14ac:dyDescent="0.25">
      <c r="B8" s="74" t="s">
        <v>78</v>
      </c>
      <c r="C8" s="75">
        <f>'1кв'!B46+'2кв'!B45+'3кв'!B48+'4кв'!B46</f>
        <v>146982.63</v>
      </c>
      <c r="D8" s="76"/>
    </row>
    <row r="9" spans="1:5" x14ac:dyDescent="0.25">
      <c r="B9" s="74" t="s">
        <v>99</v>
      </c>
      <c r="C9" s="75">
        <f>'1кв'!B47+'2кв'!B46</f>
        <v>600</v>
      </c>
      <c r="D9" s="76"/>
    </row>
    <row r="10" spans="1:5" x14ac:dyDescent="0.25">
      <c r="B10" s="74" t="s">
        <v>79</v>
      </c>
      <c r="C10" s="75">
        <f>'1кв'!B48+'2кв'!B47+'3кв'!B49</f>
        <v>1200</v>
      </c>
      <c r="D10" s="76"/>
    </row>
    <row r="11" spans="1:5" x14ac:dyDescent="0.25">
      <c r="A11" s="77"/>
      <c r="B11" s="74" t="s">
        <v>80</v>
      </c>
      <c r="C11" s="78">
        <f>SUM(C8:C10)</f>
        <v>148782.63</v>
      </c>
      <c r="D11" s="72"/>
    </row>
    <row r="12" spans="1:5" x14ac:dyDescent="0.25">
      <c r="A12" s="1"/>
      <c r="B12" s="79"/>
      <c r="C12" s="79"/>
      <c r="D12" s="80"/>
    </row>
    <row r="13" spans="1:5" x14ac:dyDescent="0.25">
      <c r="A13" s="81" t="s">
        <v>81</v>
      </c>
      <c r="B13" s="82" t="s">
        <v>43</v>
      </c>
      <c r="C13" s="83">
        <f>'1кв'!E22+'2кв'!E22+'3кв'!E22+'4кв'!E22</f>
        <v>103533.88799999999</v>
      </c>
      <c r="D13" s="80"/>
    </row>
    <row r="14" spans="1:5" x14ac:dyDescent="0.25">
      <c r="A14" s="81"/>
      <c r="B14" s="84" t="s">
        <v>39</v>
      </c>
      <c r="C14" s="83">
        <f>'1кв'!E23+'2кв'!E23+'3кв'!E23+'4кв'!E23</f>
        <v>28958.735999999997</v>
      </c>
      <c r="D14" s="80"/>
    </row>
    <row r="15" spans="1:5" x14ac:dyDescent="0.25">
      <c r="A15" s="1"/>
      <c r="B15" s="84" t="s">
        <v>28</v>
      </c>
      <c r="C15" s="83">
        <f>'1кв'!E24+'2кв'!E24+'3кв'!E24+'4кв'!E24</f>
        <v>740</v>
      </c>
      <c r="D15" s="80"/>
      <c r="E15" s="85"/>
    </row>
    <row r="16" spans="1:5" x14ac:dyDescent="0.25">
      <c r="A16" s="81"/>
      <c r="B16" s="86" t="s">
        <v>82</v>
      </c>
      <c r="C16" s="83">
        <v>0</v>
      </c>
      <c r="D16" s="80"/>
    </row>
    <row r="17" spans="1:5" x14ac:dyDescent="0.25">
      <c r="A17" s="81"/>
      <c r="B17" s="87" t="s">
        <v>83</v>
      </c>
      <c r="C17" s="83">
        <f>SUM(C18:C24)</f>
        <v>20875.16</v>
      </c>
      <c r="D17" s="80"/>
    </row>
    <row r="18" spans="1:5" x14ac:dyDescent="0.25">
      <c r="A18" s="81"/>
      <c r="B18" s="87" t="s">
        <v>84</v>
      </c>
      <c r="C18" s="83">
        <v>0</v>
      </c>
      <c r="D18" s="80"/>
    </row>
    <row r="19" spans="1:5" ht="31.5" x14ac:dyDescent="0.25">
      <c r="A19" s="81"/>
      <c r="B19" s="87" t="s">
        <v>85</v>
      </c>
      <c r="C19" s="83">
        <f>'1кв'!E25</f>
        <v>-651</v>
      </c>
      <c r="D19" s="80"/>
    </row>
    <row r="20" spans="1:5" x14ac:dyDescent="0.25">
      <c r="A20" s="81"/>
      <c r="B20" s="87" t="s">
        <v>86</v>
      </c>
      <c r="C20" s="83">
        <f>'3кв'!E25</f>
        <v>3491.21</v>
      </c>
      <c r="D20" s="80"/>
    </row>
    <row r="21" spans="1:5" x14ac:dyDescent="0.25">
      <c r="A21" s="81"/>
      <c r="B21" s="87" t="s">
        <v>100</v>
      </c>
      <c r="C21" s="83">
        <f>'3кв'!E26</f>
        <v>6287.78</v>
      </c>
      <c r="D21" s="80"/>
    </row>
    <row r="22" spans="1:5" x14ac:dyDescent="0.25">
      <c r="A22" s="81"/>
      <c r="B22" s="87" t="s">
        <v>101</v>
      </c>
      <c r="C22" s="83">
        <f>'3кв'!E27</f>
        <v>719.94</v>
      </c>
      <c r="D22" s="80"/>
    </row>
    <row r="23" spans="1:5" x14ac:dyDescent="0.25">
      <c r="A23" s="81"/>
      <c r="B23" s="87" t="s">
        <v>102</v>
      </c>
      <c r="C23" s="83">
        <f>'4кв'!E25</f>
        <v>11027.23</v>
      </c>
      <c r="D23" s="80"/>
    </row>
    <row r="24" spans="1:5" x14ac:dyDescent="0.25">
      <c r="A24" s="81"/>
      <c r="B24" s="87"/>
      <c r="C24" s="75"/>
      <c r="D24" s="80"/>
    </row>
    <row r="25" spans="1:5" x14ac:dyDescent="0.25">
      <c r="A25" s="1"/>
      <c r="B25" s="88" t="s">
        <v>87</v>
      </c>
      <c r="C25" s="78">
        <f>SUM(C13:C17)</f>
        <v>154107.78399999999</v>
      </c>
      <c r="D25" s="80"/>
      <c r="E25" s="85"/>
    </row>
    <row r="26" spans="1:5" x14ac:dyDescent="0.25">
      <c r="A26" s="1"/>
      <c r="B26" s="88" t="s">
        <v>88</v>
      </c>
      <c r="C26" s="78">
        <f>C6+C11-C25</f>
        <v>5788.8360000000102</v>
      </c>
      <c r="D26" s="80"/>
    </row>
    <row r="27" spans="1:5" x14ac:dyDescent="0.25">
      <c r="A27" s="1"/>
      <c r="B27" s="73"/>
      <c r="C27" s="73"/>
      <c r="D27" s="80"/>
    </row>
    <row r="28" spans="1:5" x14ac:dyDescent="0.25">
      <c r="A28" s="1"/>
      <c r="B28" s="89" t="s">
        <v>89</v>
      </c>
      <c r="C28" s="89"/>
      <c r="D28" s="80"/>
    </row>
    <row r="29" spans="1:5" x14ac:dyDescent="0.25">
      <c r="A29" s="1"/>
      <c r="B29" s="89" t="s">
        <v>90</v>
      </c>
      <c r="C29" s="90">
        <v>11799.19</v>
      </c>
      <c r="D29" s="80"/>
    </row>
    <row r="30" spans="1:5" x14ac:dyDescent="0.25">
      <c r="A30" s="1"/>
      <c r="B30" s="91" t="s">
        <v>91</v>
      </c>
      <c r="C30" s="92">
        <v>12877.66</v>
      </c>
      <c r="D30" s="80"/>
    </row>
    <row r="31" spans="1:5" x14ac:dyDescent="0.25">
      <c r="A31" s="1"/>
      <c r="B31" s="89" t="s">
        <v>92</v>
      </c>
      <c r="C31" s="93">
        <f>C30-C29</f>
        <v>1078.4699999999993</v>
      </c>
      <c r="D31" s="80"/>
    </row>
    <row r="32" spans="1:5" x14ac:dyDescent="0.25">
      <c r="A32" s="1"/>
      <c r="B32" s="73"/>
      <c r="C32" s="73"/>
      <c r="D32" s="80"/>
    </row>
    <row r="33" spans="1:4" x14ac:dyDescent="0.25">
      <c r="A33" s="1"/>
      <c r="B33" s="73"/>
      <c r="C33" s="73"/>
      <c r="D33" s="80"/>
    </row>
    <row r="34" spans="1:4" x14ac:dyDescent="0.25">
      <c r="A34" s="1"/>
      <c r="B34" s="73"/>
      <c r="C34" s="73"/>
      <c r="D34" s="80"/>
    </row>
    <row r="35" spans="1:4" x14ac:dyDescent="0.25">
      <c r="A35" s="1"/>
      <c r="B35" s="73"/>
      <c r="C35" s="73"/>
      <c r="D35" s="80"/>
    </row>
    <row r="36" spans="1:4" x14ac:dyDescent="0.25">
      <c r="A36" s="1" t="s">
        <v>93</v>
      </c>
      <c r="B36" s="73" t="s">
        <v>94</v>
      </c>
      <c r="C36" s="73"/>
      <c r="D36" s="80"/>
    </row>
    <row r="37" spans="1:4" x14ac:dyDescent="0.25">
      <c r="A37" s="1"/>
      <c r="B37" s="73" t="s">
        <v>95</v>
      </c>
      <c r="C37" s="73"/>
      <c r="D37" s="80"/>
    </row>
    <row r="38" spans="1:4" x14ac:dyDescent="0.25">
      <c r="A38" s="1"/>
      <c r="B38" s="73" t="s">
        <v>96</v>
      </c>
      <c r="C38" s="73"/>
      <c r="D38" s="80"/>
    </row>
    <row r="39" spans="1:4" x14ac:dyDescent="0.25">
      <c r="A39" s="1"/>
      <c r="B39" s="73"/>
      <c r="C39" s="73"/>
      <c r="D39" s="80"/>
    </row>
    <row r="40" spans="1:4" x14ac:dyDescent="0.25">
      <c r="A40" s="1"/>
      <c r="B40" s="73"/>
      <c r="C40" s="73"/>
      <c r="D40" s="80"/>
    </row>
    <row r="41" spans="1:4" x14ac:dyDescent="0.25">
      <c r="A41" s="1"/>
      <c r="B41" s="73" t="s">
        <v>97</v>
      </c>
      <c r="C41" s="73"/>
      <c r="D41" s="80"/>
    </row>
    <row r="42" spans="1:4" x14ac:dyDescent="0.25">
      <c r="A42" s="1"/>
      <c r="B42" s="73"/>
      <c r="C42" s="73"/>
      <c r="D42" s="80"/>
    </row>
    <row r="43" spans="1:4" x14ac:dyDescent="0.25">
      <c r="A43" s="1"/>
      <c r="B43" s="73"/>
      <c r="C43" s="73"/>
      <c r="D43" s="80"/>
    </row>
    <row r="44" spans="1:4" x14ac:dyDescent="0.25">
      <c r="A44" s="1"/>
      <c r="B44" s="73"/>
      <c r="C44" s="73"/>
      <c r="D44" s="80"/>
    </row>
    <row r="45" spans="1:4" x14ac:dyDescent="0.25">
      <c r="A45" s="1"/>
      <c r="B45" s="73"/>
      <c r="C45" s="73"/>
      <c r="D45" s="80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2025-02-27T13:47:07Z</dcterms:modified>
</cp:coreProperties>
</file>